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Character 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<sst xmlns="http://schemas.openxmlformats.org/spreadsheetml/2006/main" count="42" uniqueCount="42">
  <si>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Strength</t>
  </si>
  <si>
    <t>Constitution</t>
  </si>
  <si>
    <t>Dexterity</t>
  </si>
  <si>
    <t>Accuracy</t>
  </si>
  <si>
    <t>Charisma</t>
  </si>
  <si>
    <t>Psi</t>
  </si>
  <si>
    <t>Luck</t>
  </si>
  <si>
    <t>Attributes</t>
  </si>
  <si>
    <t>Endurance</t>
  </si>
  <si>
    <t>Score</t>
  </si>
  <si>
    <t>Move</t>
  </si>
  <si>
    <t>Maximum Basic Load, kg</t>
  </si>
  <si>
    <t>Max load for 5 Moves, kg</t>
  </si>
  <si>
    <t>Max load for 4 Moves, kg</t>
  </si>
  <si>
    <t>Max load for 3 Moves, kg</t>
  </si>
  <si>
    <t>Max load for 2 Moves, kg</t>
  </si>
  <si>
    <t>Max load for 1 Move, kg</t>
  </si>
  <si>
    <t>Max load for 0 Moves, kg</t>
  </si>
  <si>
    <t>BP/SP Total</t>
  </si>
  <si>
    <t>Head SP</t>
  </si>
  <si>
    <t>Arm Total SP</t>
  </si>
  <si>
    <t>Shoulder SP</t>
  </si>
  <si>
    <t>Upper Arm SP</t>
  </si>
  <si>
    <t>Elbow SP</t>
  </si>
  <si>
    <t>Lower Arm SP</t>
  </si>
  <si>
    <t>Wrist SP</t>
  </si>
  <si>
    <t>Hand SP</t>
  </si>
  <si>
    <t>Torso SP</t>
  </si>
  <si>
    <t>Leg Total SP</t>
  </si>
  <si>
    <t>Hip SP</t>
  </si>
  <si>
    <t>Thigh SP</t>
  </si>
  <si>
    <t>Knee SP</t>
  </si>
  <si>
    <t>Calf SP</t>
  </si>
  <si>
    <t>Ankle SP</t>
  </si>
  <si>
    <t>Foot SP</t>
  </si>
  <si>
    <t>Hand, Elbow &amp; Knee Damage</t>
  </si>
  <si>
    <t>Kick, Claw, Bite, Chop Damage</t>
  </si>
  <si>
    <t>Intelligence</t>
  </si>
  <si>
    <t>Grenade Type A Range, m</t>
  </si>
  <si>
    <t>Grenade Type B Range, m</t>
  </si>
  <si>
    <t>Grenade Type C Range, m</t>
  </si>
  <si>
    <t>Grenade Type D Range, 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</si>
</sst>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28125" style="0" customWidth="1"/>
    <col min="2" max="2" width="5.8515625" style="0" customWidth="1"/>
    <col min="3" max="3" width="1.8515625" style="0" customWidth="1"/>
    <col min="4" max="4" width="28.00390625" style="0" customWidth="1"/>
    <col min="5" max="5" width="5.7109375" style="0" customWidth="1"/>
    <col min="6" max="6" width="3.00390625" style="0" customWidth="1"/>
    <col min="7" max="7" width="13.8515625" style="0" customWidth="1"/>
    <col min="8" max="8" width="5.421875" style="0" customWidth="1"/>
    <col min="9" max="9" width="5.00390625" style="0" customWidth="1"/>
    <col min="10" max="10" width="4.28125" style="0" customWidth="1"/>
  </cols>
  <sheetData>
    <row r="2" spans="1:3" ht="13.5" thickBot="1">
      <c r="A2" s="15" t="s">
        <v>7</v>
      </c>
      <c r="B2" s="15" t="s">
        <v>9</v>
      </c>
      <c r="C2" s="2"/>
    </row>
    <row r="3" spans="1:8" ht="14.25" thickBot="1" thickTop="1">
      <c r="A3" s="3" t="s">
        <v>0</v>
      </c>
      <c r="B3" s="4">
        <v>10</v>
      </c>
      <c r="C3" s="12"/>
      <c r="D3" s="5" t="s">
        <v>11</v>
      </c>
      <c r="E3" s="1">
        <f>(B3*3.5)</f>
        <v>35</v>
      </c>
      <c r="G3" s="7" t="s">
        <v>18</v>
      </c>
      <c r="H3" s="1">
        <f>PRODUCT(B3,B4)+100</f>
        <v>200</v>
      </c>
    </row>
    <row r="4" spans="1:8" ht="14.25" thickBot="1" thickTop="1">
      <c r="A4" s="3" t="s">
        <v>1</v>
      </c>
      <c r="B4" s="4">
        <v>10</v>
      </c>
      <c r="C4" s="12"/>
      <c r="D4" s="5" t="s">
        <v>12</v>
      </c>
      <c r="E4" s="1">
        <f>(B3*3.5)+(B5*3.5)-66.5</f>
        <v>3.5</v>
      </c>
      <c r="H4" s="2"/>
    </row>
    <row r="5" spans="1:8" ht="14.25" thickBot="1" thickTop="1">
      <c r="A5" s="3" t="s">
        <v>2</v>
      </c>
      <c r="B5" s="4">
        <v>10</v>
      </c>
      <c r="C5" s="12"/>
      <c r="D5" s="5" t="s">
        <v>13</v>
      </c>
      <c r="E5" s="1">
        <f>(B3*3.5)+(B5*3.5)-49</f>
        <v>21</v>
      </c>
      <c r="G5" s="7" t="s">
        <v>19</v>
      </c>
      <c r="H5" s="1">
        <f>ROUND(H3*0.06,0)</f>
        <v>12</v>
      </c>
    </row>
    <row r="6" spans="1:8" ht="14.25" thickBot="1" thickTop="1">
      <c r="A6" s="3" t="s">
        <v>3</v>
      </c>
      <c r="B6" s="4">
        <v>10</v>
      </c>
      <c r="C6" s="12"/>
      <c r="D6" s="5" t="s">
        <v>14</v>
      </c>
      <c r="E6" s="1">
        <f>(B3*3.5)+(B5*3.5)-31.5</f>
        <v>38.5</v>
      </c>
      <c r="G6" s="7" t="s">
        <v>27</v>
      </c>
      <c r="H6" s="1">
        <f>ROUND(H3*0.38,0)</f>
        <v>76</v>
      </c>
    </row>
    <row r="7" spans="1:8" ht="14.25" thickBot="1" thickTop="1">
      <c r="A7" s="3" t="s">
        <v>37</v>
      </c>
      <c r="B7" s="4">
        <v>10</v>
      </c>
      <c r="C7" s="12"/>
      <c r="D7" s="5" t="s">
        <v>15</v>
      </c>
      <c r="E7" s="1">
        <f>(B3*3.5)+(B5*3.5)-28</f>
        <v>42</v>
      </c>
      <c r="H7" s="2"/>
    </row>
    <row r="8" spans="1:8" ht="14.25" thickBot="1" thickTop="1">
      <c r="A8" s="3" t="s">
        <v>4</v>
      </c>
      <c r="B8" s="4">
        <v>10</v>
      </c>
      <c r="C8" s="12"/>
      <c r="D8" s="5" t="s">
        <v>16</v>
      </c>
      <c r="E8" s="1">
        <f>(B3*3.5)+(B5*3.5)-17.5</f>
        <v>52.5</v>
      </c>
      <c r="G8" s="7" t="s">
        <v>20</v>
      </c>
      <c r="H8" s="1">
        <f>ROUND(H3*0.09,0)</f>
        <v>18</v>
      </c>
    </row>
    <row r="9" spans="1:8" ht="14.25" thickBot="1" thickTop="1">
      <c r="A9" s="3" t="s">
        <v>5</v>
      </c>
      <c r="B9" s="4">
        <v>10</v>
      </c>
      <c r="C9" s="12"/>
      <c r="D9" s="5" t="s">
        <v>17</v>
      </c>
      <c r="E9" s="1">
        <f>(B3*3.5)+(B5*3.5)</f>
        <v>70</v>
      </c>
      <c r="G9" s="7" t="s">
        <v>21</v>
      </c>
      <c r="H9" s="11">
        <f>ROUND(H3*0.01,0)</f>
        <v>2</v>
      </c>
    </row>
    <row r="10" spans="1:8" ht="14.25" thickBot="1" thickTop="1">
      <c r="A10" s="3" t="s">
        <v>6</v>
      </c>
      <c r="B10" s="4">
        <v>10</v>
      </c>
      <c r="C10" s="12"/>
      <c r="G10" s="7" t="s">
        <v>22</v>
      </c>
      <c r="H10" s="1">
        <f>ROUND(H3*0.02,0)</f>
        <v>4</v>
      </c>
    </row>
    <row r="11" spans="1:8" ht="13.5" thickTop="1">
      <c r="A11" s="13"/>
      <c r="B11" s="14"/>
      <c r="C11" s="12"/>
      <c r="D11" s="7" t="s">
        <v>35</v>
      </c>
      <c r="E11" s="9">
        <f>ROUND(B3*0.25,0)</f>
        <v>3</v>
      </c>
      <c r="G11" s="7" t="s">
        <v>23</v>
      </c>
      <c r="H11" s="1">
        <f>ROUND(H3*0.01,0)</f>
        <v>2</v>
      </c>
    </row>
    <row r="12" spans="1:8" ht="12.75">
      <c r="A12" s="5" t="s">
        <v>10</v>
      </c>
      <c r="B12" s="6" t="str">
        <f>IF(B5&gt;18,"5",IF(B5&gt;13,"4",IF(B5&gt;8,"3",IF(B5&gt;4,"2","1"))))</f>
        <v>3</v>
      </c>
      <c r="D12" s="7" t="s">
        <v>36</v>
      </c>
      <c r="E12" s="1">
        <f>ROUND(B3*0.5,0)</f>
        <v>5</v>
      </c>
      <c r="G12" s="7" t="s">
        <v>24</v>
      </c>
      <c r="H12" s="1">
        <f>ROUND(H3*0.02,0)</f>
        <v>4</v>
      </c>
    </row>
    <row r="13" spans="1:8" ht="12.75">
      <c r="A13" s="5" t="s">
        <v>8</v>
      </c>
      <c r="B13" s="1">
        <f>PRODUCT(B4,B5)</f>
        <v>100</v>
      </c>
      <c r="E13" s="2"/>
      <c r="G13" s="7" t="s">
        <v>25</v>
      </c>
      <c r="H13" s="1">
        <f>ROUND(H3*0.01,0)</f>
        <v>2</v>
      </c>
    </row>
    <row r="14" spans="4:8" ht="12.75">
      <c r="D14" s="7" t="s">
        <v>38</v>
      </c>
      <c r="E14" s="8">
        <f>(B3*4)</f>
        <v>40</v>
      </c>
      <c r="G14" s="7" t="s">
        <v>26</v>
      </c>
      <c r="H14" s="1">
        <f>ROUND(H3*0.01,0)</f>
        <v>2</v>
      </c>
    </row>
    <row r="15" spans="1:8" ht="12.75">
      <c r="A15" s="12"/>
      <c r="B15" s="2"/>
      <c r="D15" s="7" t="s">
        <v>39</v>
      </c>
      <c r="E15" s="10">
        <f>(B3*3.5)</f>
        <v>35</v>
      </c>
      <c r="H15" s="2"/>
    </row>
    <row r="16" spans="1:8" ht="12.75">
      <c r="A16" s="12"/>
      <c r="B16" s="2"/>
      <c r="D16" s="7" t="s">
        <v>40</v>
      </c>
      <c r="E16" s="8">
        <f>(B3*3)</f>
        <v>30</v>
      </c>
      <c r="G16" s="7" t="s">
        <v>28</v>
      </c>
      <c r="H16" s="1">
        <f>ROUND(H3*0.19,0)</f>
        <v>38</v>
      </c>
    </row>
    <row r="17" spans="1:8" ht="12.75">
      <c r="A17" s="12"/>
      <c r="B17" s="2"/>
      <c r="D17" s="7" t="s">
        <v>41</v>
      </c>
      <c r="E17" s="8">
        <f>(B3*2.5)</f>
        <v>25</v>
      </c>
      <c r="G17" s="7" t="s">
        <v>29</v>
      </c>
      <c r="H17" s="11">
        <f>ROUND(H3*0.01,0)</f>
        <v>2</v>
      </c>
    </row>
    <row r="18" spans="1:8" ht="12.75">
      <c r="A18" s="12"/>
      <c r="B18" s="2"/>
      <c r="G18" s="7" t="s">
        <v>30</v>
      </c>
      <c r="H18" s="1">
        <f>ROUND(H3*0.08,0)</f>
        <v>16</v>
      </c>
    </row>
    <row r="19" spans="7:8" ht="12.75">
      <c r="G19" s="7" t="s">
        <v>31</v>
      </c>
      <c r="H19" s="1">
        <f>ROUND(H3*0.01,0)</f>
        <v>2</v>
      </c>
    </row>
    <row r="20" spans="7:8" ht="12.75">
      <c r="G20" s="7" t="s">
        <v>32</v>
      </c>
      <c r="H20" s="1">
        <f>ROUND(H3*0.05,0)</f>
        <v>10</v>
      </c>
    </row>
    <row r="21" spans="7:8" ht="12.75">
      <c r="G21" s="7" t="s">
        <v>33</v>
      </c>
      <c r="H21" s="1">
        <f>ROUND(H3*0.01,0)</f>
        <v>2</v>
      </c>
    </row>
    <row r="22" spans="7:8" ht="12.75">
      <c r="G22" s="7" t="s">
        <v>34</v>
      </c>
      <c r="H22" s="1">
        <f>ROUND(H3*0.04,0)</f>
        <v>8</v>
      </c>
    </row>
  </sheetData>
  <conditionalFormatting sqref="E4:E9">
    <cfRule type="cellIs" priority="1" dxfId="0" operator="lessThanOrEqual" stopIfTrue="1">
      <formula>0</formula>
    </cfRule>
    <cfRule type="cellIs" priority="2" dxfId="0" operator="lessThan" stopIfTrue="1">
      <formula>$E$3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Brashears</dc:creator>
  <cp:keywords/>
  <dc:description/>
  <cp:lastModifiedBy>April Dawn Brashears</cp:lastModifiedBy>
  <dcterms:created xsi:type="dcterms:W3CDTF">2003-11-27T20:40:02Z</dcterms:created>
  <dcterms:modified xsi:type="dcterms:W3CDTF">2004-01-09T01:28:55Z</dcterms:modified>
  <cp:category/>
  <cp:version/>
  <cp:contentType/>
  <cp:contentStatus/>
</cp:coreProperties>
</file>